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2018 план" sheetId="5" r:id="rId1"/>
    <sheet name="2017 фін.звіт" sheetId="4" r:id="rId2"/>
  </sheets>
  <calcPr calcId="145621"/>
</workbook>
</file>

<file path=xl/calcChain.xml><?xml version="1.0" encoding="utf-8"?>
<calcChain xmlns="http://schemas.openxmlformats.org/spreadsheetml/2006/main">
  <c r="P22" i="5" l="1"/>
  <c r="P19" i="5"/>
  <c r="P18" i="5" s="1"/>
  <c r="E18" i="5"/>
  <c r="P17" i="5"/>
  <c r="P16" i="5"/>
  <c r="P15" i="5"/>
  <c r="P14" i="5"/>
  <c r="P13" i="5" s="1"/>
  <c r="O13" i="5"/>
  <c r="N13" i="5"/>
  <c r="N7" i="5" s="1"/>
  <c r="N29" i="5" s="1"/>
  <c r="M13" i="5"/>
  <c r="L13" i="5"/>
  <c r="L7" i="5" s="1"/>
  <c r="L29" i="5" s="1"/>
  <c r="K13" i="5"/>
  <c r="J13" i="5"/>
  <c r="J7" i="5" s="1"/>
  <c r="J29" i="5" s="1"/>
  <c r="I13" i="5"/>
  <c r="H13" i="5"/>
  <c r="H7" i="5" s="1"/>
  <c r="H29" i="5" s="1"/>
  <c r="G13" i="5"/>
  <c r="F13" i="5"/>
  <c r="F7" i="5" s="1"/>
  <c r="F29" i="5" s="1"/>
  <c r="E13" i="5"/>
  <c r="E7" i="5" s="1"/>
  <c r="E29" i="5" s="1"/>
  <c r="D13" i="5"/>
  <c r="P12" i="5"/>
  <c r="P11" i="5"/>
  <c r="P10" i="5"/>
  <c r="P9" i="5"/>
  <c r="P8" i="5"/>
  <c r="O7" i="5"/>
  <c r="O29" i="5" s="1"/>
  <c r="M7" i="5"/>
  <c r="M29" i="5" s="1"/>
  <c r="K7" i="5"/>
  <c r="I7" i="5"/>
  <c r="I29" i="5" s="1"/>
  <c r="G7" i="5"/>
  <c r="D7" i="5"/>
  <c r="D29" i="5" s="1"/>
  <c r="K29" i="5"/>
  <c r="G24" i="5"/>
  <c r="G29" i="5" s="1"/>
  <c r="G25" i="5"/>
  <c r="P26" i="5"/>
  <c r="P25" i="5" s="1"/>
  <c r="P24" i="5" s="1"/>
  <c r="P21" i="5"/>
  <c r="O20" i="5"/>
  <c r="N20" i="5"/>
  <c r="M20" i="5"/>
  <c r="L20" i="5"/>
  <c r="K20" i="5"/>
  <c r="J20" i="5"/>
  <c r="I20" i="5"/>
  <c r="H20" i="5"/>
  <c r="G20" i="5"/>
  <c r="F20" i="5"/>
  <c r="E20" i="5"/>
  <c r="D20" i="5"/>
  <c r="P20" i="5" s="1"/>
  <c r="P6" i="5"/>
  <c r="P5" i="5"/>
  <c r="C25" i="5"/>
  <c r="C18" i="5"/>
  <c r="G29" i="4"/>
  <c r="G31" i="4"/>
  <c r="G32" i="4"/>
  <c r="G22" i="4"/>
  <c r="G23" i="4"/>
  <c r="G16" i="4"/>
  <c r="G17" i="4"/>
  <c r="G18" i="4"/>
  <c r="G19" i="4"/>
  <c r="G10" i="4"/>
  <c r="G11" i="4"/>
  <c r="G12" i="4"/>
  <c r="G13" i="4"/>
  <c r="G14" i="4"/>
  <c r="C25" i="4"/>
  <c r="D33" i="4"/>
  <c r="E33" i="4"/>
  <c r="F33" i="4"/>
  <c r="C33" i="4"/>
  <c r="E32" i="4"/>
  <c r="D32" i="4"/>
  <c r="C32" i="4"/>
  <c r="C28" i="4"/>
  <c r="E25" i="4"/>
  <c r="F25" i="4"/>
  <c r="D25" i="4"/>
  <c r="D28" i="4"/>
  <c r="P28" i="5"/>
  <c r="P27" i="5"/>
  <c r="C24" i="5"/>
  <c r="C20" i="5"/>
  <c r="C13" i="5"/>
  <c r="C7" i="5" s="1"/>
  <c r="C29" i="5" s="1"/>
  <c r="F28" i="4"/>
  <c r="E28" i="4"/>
  <c r="G28" i="4" s="1"/>
  <c r="C27" i="4"/>
  <c r="F27" i="4"/>
  <c r="D27" i="4"/>
  <c r="F21" i="4"/>
  <c r="E21" i="4"/>
  <c r="D21" i="4"/>
  <c r="C21" i="4"/>
  <c r="F15" i="4"/>
  <c r="F9" i="4" s="1"/>
  <c r="E15" i="4"/>
  <c r="E9" i="4" s="1"/>
  <c r="D15" i="4"/>
  <c r="D9" i="4" s="1"/>
  <c r="C15" i="4"/>
  <c r="C9" i="4" s="1"/>
  <c r="G8" i="4"/>
  <c r="G7" i="4"/>
  <c r="P7" i="5" l="1"/>
  <c r="P29" i="5" s="1"/>
  <c r="G21" i="4"/>
  <c r="E27" i="4"/>
  <c r="G27" i="4" s="1"/>
  <c r="G15" i="4"/>
  <c r="G9" i="4"/>
  <c r="G33" i="4" l="1"/>
</calcChain>
</file>

<file path=xl/sharedStrings.xml><?xml version="1.0" encoding="utf-8"?>
<sst xmlns="http://schemas.openxmlformats.org/spreadsheetml/2006/main" count="83" uniqueCount="61">
  <si>
    <t>Оплата праці</t>
  </si>
  <si>
    <t xml:space="preserve">Нарахування на оплату праці </t>
  </si>
  <si>
    <t>Використання товарів і послуг</t>
  </si>
  <si>
    <t xml:space="preserve">Предмети, матеріали, обладнання та інвентар 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</si>
  <si>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</si>
  <si>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</si>
  <si>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</si>
  <si>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</si>
  <si>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</si>
  <si>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</si>
  <si>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</si>
  <si>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</si>
  <si>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</si>
  <si>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Соціальне забезпечення</t>
  </si>
  <si>
    <t>Виплата пенсій і допомоги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</si>
  <si>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</si>
  <si>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</si>
  <si>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</si>
  <si>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</si>
  <si>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</si>
  <si>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 інших об’єктів</t>
  </si>
  <si>
    <t>УСЬОГО ВИДАТКІВ</t>
  </si>
  <si>
    <t>Показники</t>
  </si>
  <si>
    <t>КЕК</t>
  </si>
  <si>
    <t>Фактичні видатки</t>
  </si>
  <si>
    <t>% виконання</t>
  </si>
  <si>
    <t>Надійшло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</si>
  <si>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</si>
  <si>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</si>
  <si>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</si>
  <si>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</si>
  <si>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</si>
  <si>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</si>
  <si>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</si>
  <si>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</si>
  <si>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</si>
  <si>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</si>
  <si>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</si>
  <si>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</si>
  <si>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</si>
  <si>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</si>
  <si>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тис.грн.</t>
  </si>
  <si>
    <t xml:space="preserve">Найменування КЕКВ 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</si>
  <si>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</si>
  <si>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</si>
  <si>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 Кіровоградській обласнй лікарні</t>
  </si>
  <si>
    <t xml:space="preserve">Фінансовий звіт про використання кошторисних призначень за 2017 рік </t>
  </si>
  <si>
    <t>Затверджено в кошторисі  на 2017 рік</t>
  </si>
  <si>
    <t>Нормативна потреба на 2017 рік</t>
  </si>
  <si>
    <t>тис.грн</t>
  </si>
  <si>
    <t>Реконструкція та реставрація іншмих об'єктів</t>
  </si>
  <si>
    <t>Крім цього спеціальний фонд (бюджет розвитку)</t>
  </si>
  <si>
    <t xml:space="preserve">Загальний фонд </t>
  </si>
  <si>
    <t>Капітальний ремонт інших обєктів</t>
  </si>
  <si>
    <t>Разом видатки по загальному фонду</t>
  </si>
  <si>
    <t>Разом видатки по спеціальному фонду</t>
  </si>
  <si>
    <t>7=5/4* 100</t>
  </si>
  <si>
    <t>Помісячний план асигнувань по Кіровоградській обласній лікарні на 2018 рік</t>
  </si>
  <si>
    <t>Затверджено в кошторисі на 2018 рік</t>
  </si>
  <si>
    <t>Капітальні трансферти підприємствам (установам, організаціям)</t>
  </si>
  <si>
    <t>Потреба на             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</si>
</sst>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wrapText="1" indent="2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2"/>
    </xf>
    <xf numFmtId="164" fontId="11" fillId="0" borderId="12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2" fillId="0" borderId="4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11" fillId="0" borderId="20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4" fontId="4" fillId="0" borderId="2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164" fontId="19" fillId="0" borderId="3" xfId="0" applyNumberFormat="1" applyFont="1" applyBorder="1"/>
    <xf numFmtId="164" fontId="18" fillId="0" borderId="22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D19" sqref="D19"/>
    </sheetView>
  </sheetViews>
  <sheetFormatPr defaultRowHeight="15" x14ac:dyDescent="0.25"/>
  <cols>
    <col min="1" max="1" width="39.7109375" customWidth="1"/>
    <col min="3" max="3" width="10.140625" bestFit="1" customWidth="1"/>
    <col min="4" max="4" width="13.28515625" bestFit="1" customWidth="1"/>
    <col min="5" max="6" width="13.140625" bestFit="1" customWidth="1"/>
    <col min="7" max="7" width="13.85546875" customWidth="1"/>
    <col min="8" max="15" width="13.140625" bestFit="1" customWidth="1"/>
    <col min="16" max="16" width="15" customWidth="1"/>
  </cols>
  <sheetData>
    <row r="1" spans="1:16" ht="18.75" x14ac:dyDescent="0.3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>
      <c r="P2" s="29" t="s">
        <v>41</v>
      </c>
    </row>
    <row r="3" spans="1:16" ht="15.75" thickBot="1" x14ac:dyDescent="0.3">
      <c r="A3" s="104" t="s">
        <v>42</v>
      </c>
      <c r="B3" s="104" t="s">
        <v>27</v>
      </c>
      <c r="C3" s="106" t="s">
        <v>60</v>
      </c>
      <c r="D3" s="108" t="s">
        <v>58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36" customHeight="1" thickBot="1" x14ac:dyDescent="0.3">
      <c r="A4" s="105"/>
      <c r="B4" s="105"/>
      <c r="C4" s="107"/>
      <c r="D4" s="34" t="s">
        <v>28</v>
      </c>
      <c r="E4" s="35" t="s">
        <v>29</v>
      </c>
      <c r="F4" s="35" t="s">
        <v>30</v>
      </c>
      <c r="G4" s="35" t="s">
        <v>31</v>
      </c>
      <c r="H4" s="35" t="s">
        <v>32</v>
      </c>
      <c r="I4" s="35" t="s">
        <v>33</v>
      </c>
      <c r="J4" s="35" t="s">
        <v>34</v>
      </c>
      <c r="K4" s="35" t="s">
        <v>35</v>
      </c>
      <c r="L4" s="35" t="s">
        <v>36</v>
      </c>
      <c r="M4" s="35" t="s">
        <v>37</v>
      </c>
      <c r="N4" s="35" t="s">
        <v>38</v>
      </c>
      <c r="O4" s="36" t="s">
        <v>39</v>
      </c>
      <c r="P4" s="33" t="s">
        <v>40</v>
      </c>
    </row>
    <row r="5" spans="1:16" x14ac:dyDescent="0.25">
      <c r="A5" s="47" t="s">
        <v>0</v>
      </c>
      <c r="B5" s="48">
        <v>2110</v>
      </c>
      <c r="C5" s="41">
        <v>110307.5</v>
      </c>
      <c r="D5" s="88">
        <v>8411058</v>
      </c>
      <c r="E5" s="88">
        <v>8411058</v>
      </c>
      <c r="F5" s="88">
        <v>8411058</v>
      </c>
      <c r="G5" s="88">
        <v>8411058</v>
      </c>
      <c r="H5" s="88">
        <v>8411058</v>
      </c>
      <c r="I5" s="88">
        <v>8411058</v>
      </c>
      <c r="J5" s="88">
        <v>8411058</v>
      </c>
      <c r="K5" s="88">
        <v>8411058</v>
      </c>
      <c r="L5" s="88">
        <v>8411059</v>
      </c>
      <c r="M5" s="88">
        <v>8411059</v>
      </c>
      <c r="N5" s="88">
        <v>8411059</v>
      </c>
      <c r="O5" s="88">
        <v>8411059</v>
      </c>
      <c r="P5" s="89">
        <f t="shared" ref="P5:P12" si="0">SUM(D5:O5)</f>
        <v>100932700</v>
      </c>
    </row>
    <row r="6" spans="1:16" x14ac:dyDescent="0.25">
      <c r="A6" s="49" t="s">
        <v>1</v>
      </c>
      <c r="B6" s="31">
        <v>2120</v>
      </c>
      <c r="C6" s="42">
        <v>24267.7</v>
      </c>
      <c r="D6" s="88">
        <v>1850433</v>
      </c>
      <c r="E6" s="88">
        <v>1850433</v>
      </c>
      <c r="F6" s="88">
        <v>1850433</v>
      </c>
      <c r="G6" s="88">
        <v>1850433</v>
      </c>
      <c r="H6" s="88">
        <v>1850433</v>
      </c>
      <c r="I6" s="88">
        <v>1850433</v>
      </c>
      <c r="J6" s="88">
        <v>1850433</v>
      </c>
      <c r="K6" s="88">
        <v>1850433</v>
      </c>
      <c r="L6" s="88">
        <v>1850434</v>
      </c>
      <c r="M6" s="88">
        <v>1850434</v>
      </c>
      <c r="N6" s="88">
        <v>1850434</v>
      </c>
      <c r="O6" s="88">
        <v>1850434</v>
      </c>
      <c r="P6" s="89">
        <f t="shared" si="0"/>
        <v>22205200</v>
      </c>
    </row>
    <row r="7" spans="1:16" x14ac:dyDescent="0.25">
      <c r="A7" s="1" t="s">
        <v>2</v>
      </c>
      <c r="B7" s="31">
        <v>2200</v>
      </c>
      <c r="C7" s="42">
        <f>C8+C9+C10+C11+C12+C13+C18</f>
        <v>271786.90000000002</v>
      </c>
      <c r="D7" s="88">
        <f>D8+D9+D10+D11+D12+D13</f>
        <v>5996900</v>
      </c>
      <c r="E7" s="88">
        <f>E8+E9+E10+E11+E12+E13+E18</f>
        <v>6012900</v>
      </c>
      <c r="F7" s="88">
        <f t="shared" ref="F7:O7" si="1">F8+F9+F10+F11+F12+F13</f>
        <v>5186100</v>
      </c>
      <c r="G7" s="88">
        <f t="shared" si="1"/>
        <v>4269900</v>
      </c>
      <c r="H7" s="88">
        <f t="shared" si="1"/>
        <v>3655900</v>
      </c>
      <c r="I7" s="88">
        <f t="shared" si="1"/>
        <v>3538900</v>
      </c>
      <c r="J7" s="88">
        <f t="shared" si="1"/>
        <v>3443900</v>
      </c>
      <c r="K7" s="88">
        <f t="shared" si="1"/>
        <v>3358900</v>
      </c>
      <c r="L7" s="88">
        <f t="shared" si="1"/>
        <v>4000900</v>
      </c>
      <c r="M7" s="88">
        <f t="shared" si="1"/>
        <v>5048900</v>
      </c>
      <c r="N7" s="88">
        <f t="shared" si="1"/>
        <v>5009900</v>
      </c>
      <c r="O7" s="88">
        <f t="shared" si="1"/>
        <v>4667300</v>
      </c>
      <c r="P7" s="89">
        <f t="shared" si="0"/>
        <v>54190400</v>
      </c>
    </row>
    <row r="8" spans="1:16" x14ac:dyDescent="0.25">
      <c r="A8" s="3" t="s">
        <v>3</v>
      </c>
      <c r="B8" s="30">
        <v>2210</v>
      </c>
      <c r="C8" s="43">
        <v>14212.6</v>
      </c>
      <c r="D8" s="86">
        <v>35000</v>
      </c>
      <c r="E8" s="86">
        <v>35000</v>
      </c>
      <c r="F8" s="86">
        <v>35000</v>
      </c>
      <c r="G8" s="86">
        <v>35000</v>
      </c>
      <c r="H8" s="86">
        <v>35000</v>
      </c>
      <c r="I8" s="86">
        <v>35000</v>
      </c>
      <c r="J8" s="86">
        <v>85000</v>
      </c>
      <c r="K8" s="86">
        <v>30000</v>
      </c>
      <c r="L8" s="86">
        <v>30000</v>
      </c>
      <c r="M8" s="86">
        <v>30000</v>
      </c>
      <c r="N8" s="86">
        <v>35000</v>
      </c>
      <c r="O8" s="86"/>
      <c r="P8" s="87">
        <f t="shared" si="0"/>
        <v>420000</v>
      </c>
    </row>
    <row r="9" spans="1:16" x14ac:dyDescent="0.25">
      <c r="A9" s="3" t="s">
        <v>4</v>
      </c>
      <c r="B9" s="30">
        <v>2220</v>
      </c>
      <c r="C9" s="43">
        <v>205743</v>
      </c>
      <c r="D9" s="86">
        <v>2376900</v>
      </c>
      <c r="E9" s="86">
        <v>2576900</v>
      </c>
      <c r="F9" s="86">
        <v>2644100</v>
      </c>
      <c r="G9" s="86">
        <v>2476900</v>
      </c>
      <c r="H9" s="86">
        <v>2476900</v>
      </c>
      <c r="I9" s="86">
        <v>2376900</v>
      </c>
      <c r="J9" s="86">
        <v>2276900</v>
      </c>
      <c r="K9" s="86">
        <v>2276900</v>
      </c>
      <c r="L9" s="86">
        <v>2776900</v>
      </c>
      <c r="M9" s="86">
        <v>2776900</v>
      </c>
      <c r="N9" s="86">
        <v>2726900</v>
      </c>
      <c r="O9" s="86">
        <v>2714100</v>
      </c>
      <c r="P9" s="87">
        <f t="shared" si="0"/>
        <v>30477200</v>
      </c>
    </row>
    <row r="10" spans="1:16" x14ac:dyDescent="0.25">
      <c r="A10" s="3" t="s">
        <v>5</v>
      </c>
      <c r="B10" s="30">
        <v>2230</v>
      </c>
      <c r="C10" s="43">
        <v>13017.4</v>
      </c>
      <c r="D10" s="86">
        <v>110000</v>
      </c>
      <c r="E10" s="86">
        <v>130000</v>
      </c>
      <c r="F10" s="86">
        <v>130000</v>
      </c>
      <c r="G10" s="86">
        <v>130000</v>
      </c>
      <c r="H10" s="86">
        <v>130000</v>
      </c>
      <c r="I10" s="86">
        <v>250000</v>
      </c>
      <c r="J10" s="86">
        <v>250000</v>
      </c>
      <c r="K10" s="86">
        <v>220000</v>
      </c>
      <c r="L10" s="86">
        <v>350000</v>
      </c>
      <c r="M10" s="86">
        <v>350000</v>
      </c>
      <c r="N10" s="86">
        <v>130000</v>
      </c>
      <c r="O10" s="86">
        <v>113000</v>
      </c>
      <c r="P10" s="87">
        <f t="shared" si="0"/>
        <v>2293000</v>
      </c>
    </row>
    <row r="11" spans="1:16" x14ac:dyDescent="0.25">
      <c r="A11" s="3" t="s">
        <v>6</v>
      </c>
      <c r="B11" s="30">
        <v>2240</v>
      </c>
      <c r="C11" s="43">
        <v>12907.3</v>
      </c>
      <c r="D11" s="86">
        <v>50000</v>
      </c>
      <c r="E11" s="86">
        <v>50000</v>
      </c>
      <c r="F11" s="86">
        <v>50000</v>
      </c>
      <c r="G11" s="86">
        <v>75000</v>
      </c>
      <c r="H11" s="86">
        <v>125000</v>
      </c>
      <c r="I11" s="86">
        <v>95000</v>
      </c>
      <c r="J11" s="86">
        <v>50000</v>
      </c>
      <c r="K11" s="86">
        <v>50000</v>
      </c>
      <c r="L11" s="86">
        <v>50000</v>
      </c>
      <c r="M11" s="86">
        <v>105000</v>
      </c>
      <c r="N11" s="86">
        <v>31000</v>
      </c>
      <c r="O11" s="86"/>
      <c r="P11" s="87">
        <f t="shared" si="0"/>
        <v>731000</v>
      </c>
    </row>
    <row r="12" spans="1:16" x14ac:dyDescent="0.25">
      <c r="A12" s="3" t="s">
        <v>7</v>
      </c>
      <c r="B12" s="30">
        <v>2250</v>
      </c>
      <c r="C12" s="43">
        <v>413.1</v>
      </c>
      <c r="D12" s="86">
        <v>10000</v>
      </c>
      <c r="E12" s="86">
        <v>25000</v>
      </c>
      <c r="F12" s="86">
        <v>60000</v>
      </c>
      <c r="G12" s="86">
        <v>25000</v>
      </c>
      <c r="H12" s="86">
        <v>115000</v>
      </c>
      <c r="I12" s="86">
        <v>5000</v>
      </c>
      <c r="J12" s="86">
        <v>5000</v>
      </c>
      <c r="K12" s="86">
        <v>5000</v>
      </c>
      <c r="L12" s="86">
        <v>20000</v>
      </c>
      <c r="M12" s="86">
        <v>20000</v>
      </c>
      <c r="N12" s="86">
        <v>20000</v>
      </c>
      <c r="O12" s="86">
        <v>10000</v>
      </c>
      <c r="P12" s="87">
        <f t="shared" si="0"/>
        <v>320000</v>
      </c>
    </row>
    <row r="13" spans="1:16" x14ac:dyDescent="0.25">
      <c r="A13" s="4" t="s">
        <v>8</v>
      </c>
      <c r="B13" s="32">
        <v>2270</v>
      </c>
      <c r="C13" s="44">
        <f>C14+C15+C16+C17</f>
        <v>25467.5</v>
      </c>
      <c r="D13" s="90">
        <f t="shared" ref="D13:O13" si="2">D14+D15+D16+D17</f>
        <v>3415000</v>
      </c>
      <c r="E13" s="90">
        <f t="shared" si="2"/>
        <v>3170000</v>
      </c>
      <c r="F13" s="90">
        <f t="shared" si="2"/>
        <v>2267000</v>
      </c>
      <c r="G13" s="90">
        <f t="shared" si="2"/>
        <v>1528000</v>
      </c>
      <c r="H13" s="90">
        <f t="shared" si="2"/>
        <v>774000</v>
      </c>
      <c r="I13" s="90">
        <f t="shared" si="2"/>
        <v>777000</v>
      </c>
      <c r="J13" s="90">
        <f t="shared" si="2"/>
        <v>777000</v>
      </c>
      <c r="K13" s="90">
        <f t="shared" si="2"/>
        <v>777000</v>
      </c>
      <c r="L13" s="90">
        <f t="shared" si="2"/>
        <v>774000</v>
      </c>
      <c r="M13" s="90">
        <f t="shared" si="2"/>
        <v>1767000</v>
      </c>
      <c r="N13" s="90">
        <f t="shared" si="2"/>
        <v>2067000</v>
      </c>
      <c r="O13" s="90">
        <f t="shared" si="2"/>
        <v>1830200</v>
      </c>
      <c r="P13" s="91">
        <f>P14+P15+P16+P17</f>
        <v>19923200</v>
      </c>
    </row>
    <row r="14" spans="1:16" x14ac:dyDescent="0.25">
      <c r="A14" s="2" t="s">
        <v>9</v>
      </c>
      <c r="B14" s="30">
        <v>2271</v>
      </c>
      <c r="C14" s="43">
        <v>14439.6</v>
      </c>
      <c r="D14" s="86">
        <v>2400000</v>
      </c>
      <c r="E14" s="86">
        <v>2200000</v>
      </c>
      <c r="F14" s="86">
        <v>1300000</v>
      </c>
      <c r="G14" s="86">
        <v>561000</v>
      </c>
      <c r="H14" s="86">
        <v>7000</v>
      </c>
      <c r="I14" s="86">
        <v>7000</v>
      </c>
      <c r="J14" s="86">
        <v>7000</v>
      </c>
      <c r="K14" s="86">
        <v>7000</v>
      </c>
      <c r="L14" s="86">
        <v>7000</v>
      </c>
      <c r="M14" s="86">
        <v>800000</v>
      </c>
      <c r="N14" s="86">
        <v>1000000</v>
      </c>
      <c r="O14" s="86">
        <v>1000000</v>
      </c>
      <c r="P14" s="87">
        <f>SUM(D14:O14)</f>
        <v>9296000</v>
      </c>
    </row>
    <row r="15" spans="1:16" x14ac:dyDescent="0.25">
      <c r="A15" s="2" t="s">
        <v>10</v>
      </c>
      <c r="B15" s="30">
        <v>2272</v>
      </c>
      <c r="C15" s="43">
        <v>1592.2</v>
      </c>
      <c r="D15" s="86">
        <v>80000</v>
      </c>
      <c r="E15" s="86">
        <v>135000</v>
      </c>
      <c r="F15" s="86">
        <v>132000</v>
      </c>
      <c r="G15" s="86">
        <v>132000</v>
      </c>
      <c r="H15" s="86">
        <v>132000</v>
      </c>
      <c r="I15" s="86">
        <v>135000</v>
      </c>
      <c r="J15" s="86">
        <v>135000</v>
      </c>
      <c r="K15" s="86">
        <v>135000</v>
      </c>
      <c r="L15" s="86">
        <v>132000</v>
      </c>
      <c r="M15" s="86">
        <v>132000</v>
      </c>
      <c r="N15" s="86">
        <v>132000</v>
      </c>
      <c r="O15" s="86">
        <v>120500</v>
      </c>
      <c r="P15" s="87">
        <f>SUM(D15:O15)</f>
        <v>1532500</v>
      </c>
    </row>
    <row r="16" spans="1:16" x14ac:dyDescent="0.25">
      <c r="A16" s="2" t="s">
        <v>11</v>
      </c>
      <c r="B16" s="30">
        <v>2273</v>
      </c>
      <c r="C16" s="43">
        <v>8888.1</v>
      </c>
      <c r="D16" s="86">
        <v>900000</v>
      </c>
      <c r="E16" s="86">
        <v>800000</v>
      </c>
      <c r="F16" s="86">
        <v>800000</v>
      </c>
      <c r="G16" s="86">
        <v>800000</v>
      </c>
      <c r="H16" s="86">
        <v>600000</v>
      </c>
      <c r="I16" s="86">
        <v>600000</v>
      </c>
      <c r="J16" s="86">
        <v>600000</v>
      </c>
      <c r="K16" s="86">
        <v>600000</v>
      </c>
      <c r="L16" s="86">
        <v>600000</v>
      </c>
      <c r="M16" s="86">
        <v>800000</v>
      </c>
      <c r="N16" s="86">
        <v>900000</v>
      </c>
      <c r="O16" s="86">
        <v>698100</v>
      </c>
      <c r="P16" s="87">
        <f>SUM(D16:O16)</f>
        <v>8698100</v>
      </c>
    </row>
    <row r="17" spans="1:16" x14ac:dyDescent="0.25">
      <c r="A17" s="2" t="s">
        <v>12</v>
      </c>
      <c r="B17" s="30">
        <v>2274</v>
      </c>
      <c r="C17" s="43">
        <v>547.6</v>
      </c>
      <c r="D17" s="86">
        <v>35000</v>
      </c>
      <c r="E17" s="86">
        <v>35000</v>
      </c>
      <c r="F17" s="86">
        <v>35000</v>
      </c>
      <c r="G17" s="86">
        <v>35000</v>
      </c>
      <c r="H17" s="86">
        <v>35000</v>
      </c>
      <c r="I17" s="86">
        <v>35000</v>
      </c>
      <c r="J17" s="86">
        <v>35000</v>
      </c>
      <c r="K17" s="86">
        <v>35000</v>
      </c>
      <c r="L17" s="86">
        <v>35000</v>
      </c>
      <c r="M17" s="86">
        <v>35000</v>
      </c>
      <c r="N17" s="86">
        <v>35000</v>
      </c>
      <c r="O17" s="86">
        <v>11600</v>
      </c>
      <c r="P17" s="87">
        <f>SUM(D17:O17)</f>
        <v>396600</v>
      </c>
    </row>
    <row r="18" spans="1:16" ht="27" customHeight="1" x14ac:dyDescent="0.25">
      <c r="A18" s="4" t="s">
        <v>43</v>
      </c>
      <c r="B18" s="32">
        <v>2280</v>
      </c>
      <c r="C18" s="44">
        <f>C19</f>
        <v>26</v>
      </c>
      <c r="D18" s="86">
        <v>0</v>
      </c>
      <c r="E18" s="86">
        <f>E19</f>
        <v>26000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7">
        <f>P19</f>
        <v>26000</v>
      </c>
    </row>
    <row r="19" spans="1:16" ht="38.25" customHeight="1" x14ac:dyDescent="0.25">
      <c r="A19" s="2" t="s">
        <v>44</v>
      </c>
      <c r="B19" s="30">
        <v>2282</v>
      </c>
      <c r="C19" s="43">
        <v>26</v>
      </c>
      <c r="D19" s="86"/>
      <c r="E19" s="86">
        <v>26000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>
        <f>SUM(D19:O19)</f>
        <v>26000</v>
      </c>
    </row>
    <row r="20" spans="1:16" x14ac:dyDescent="0.25">
      <c r="A20" s="1" t="s">
        <v>13</v>
      </c>
      <c r="B20" s="31">
        <v>2700</v>
      </c>
      <c r="C20" s="42">
        <f>C21+C22</f>
        <v>507.90000000000003</v>
      </c>
      <c r="D20" s="88">
        <f>D21</f>
        <v>45000</v>
      </c>
      <c r="E20" s="88">
        <f>E22+E21</f>
        <v>48000</v>
      </c>
      <c r="F20" s="88">
        <f t="shared" ref="F20:O20" si="3">F21</f>
        <v>45000</v>
      </c>
      <c r="G20" s="88">
        <f t="shared" si="3"/>
        <v>45000</v>
      </c>
      <c r="H20" s="88">
        <f t="shared" si="3"/>
        <v>45000</v>
      </c>
      <c r="I20" s="88">
        <f t="shared" si="3"/>
        <v>45000</v>
      </c>
      <c r="J20" s="88">
        <f t="shared" si="3"/>
        <v>45000</v>
      </c>
      <c r="K20" s="88">
        <f t="shared" si="3"/>
        <v>45000</v>
      </c>
      <c r="L20" s="88">
        <f t="shared" si="3"/>
        <v>45000</v>
      </c>
      <c r="M20" s="88">
        <f t="shared" si="3"/>
        <v>45000</v>
      </c>
      <c r="N20" s="88">
        <f t="shared" si="3"/>
        <v>45000</v>
      </c>
      <c r="O20" s="88">
        <f t="shared" si="3"/>
        <v>5000</v>
      </c>
      <c r="P20" s="89">
        <f>SUM(D20:O20)</f>
        <v>503000</v>
      </c>
    </row>
    <row r="21" spans="1:16" x14ac:dyDescent="0.25">
      <c r="A21" s="3" t="s">
        <v>14</v>
      </c>
      <c r="B21" s="30">
        <v>2710</v>
      </c>
      <c r="C21" s="43">
        <v>505.6</v>
      </c>
      <c r="D21" s="86">
        <v>45000</v>
      </c>
      <c r="E21" s="86">
        <v>45000</v>
      </c>
      <c r="F21" s="86">
        <v>45000</v>
      </c>
      <c r="G21" s="86">
        <v>45000</v>
      </c>
      <c r="H21" s="86">
        <v>45000</v>
      </c>
      <c r="I21" s="86">
        <v>45000</v>
      </c>
      <c r="J21" s="86">
        <v>45000</v>
      </c>
      <c r="K21" s="86">
        <v>45000</v>
      </c>
      <c r="L21" s="86">
        <v>45000</v>
      </c>
      <c r="M21" s="86">
        <v>45000</v>
      </c>
      <c r="N21" s="86">
        <v>45000</v>
      </c>
      <c r="O21" s="86">
        <v>5000</v>
      </c>
      <c r="P21" s="87">
        <f>SUM(D21:O21)</f>
        <v>500000</v>
      </c>
    </row>
    <row r="22" spans="1:16" x14ac:dyDescent="0.25">
      <c r="A22" s="3" t="s">
        <v>15</v>
      </c>
      <c r="B22" s="30">
        <v>2730</v>
      </c>
      <c r="C22" s="43">
        <v>2.2999999999999998</v>
      </c>
      <c r="D22" s="86"/>
      <c r="E22" s="86">
        <v>3000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7">
        <f>SUM(D22:O22)</f>
        <v>3000</v>
      </c>
    </row>
    <row r="23" spans="1:16" x14ac:dyDescent="0.25">
      <c r="A23" s="40" t="s">
        <v>16</v>
      </c>
      <c r="B23" s="31">
        <v>2800</v>
      </c>
      <c r="C23" s="92">
        <v>3539.3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87"/>
    </row>
    <row r="24" spans="1:16" x14ac:dyDescent="0.25">
      <c r="A24" s="1" t="s">
        <v>17</v>
      </c>
      <c r="B24" s="31">
        <v>3000</v>
      </c>
      <c r="C24" s="92">
        <f>C25</f>
        <v>242718.1</v>
      </c>
      <c r="D24" s="97"/>
      <c r="E24" s="97"/>
      <c r="F24" s="97"/>
      <c r="G24" s="97">
        <f t="shared" ref="G24:P24" si="4">G25</f>
        <v>26000000</v>
      </c>
      <c r="H24" s="97"/>
      <c r="I24" s="97"/>
      <c r="J24" s="97"/>
      <c r="K24" s="97"/>
      <c r="L24" s="97"/>
      <c r="M24" s="97"/>
      <c r="N24" s="97"/>
      <c r="O24" s="97"/>
      <c r="P24" s="97">
        <f t="shared" si="4"/>
        <v>26000000</v>
      </c>
    </row>
    <row r="25" spans="1:16" x14ac:dyDescent="0.25">
      <c r="A25" s="3" t="s">
        <v>18</v>
      </c>
      <c r="B25" s="30">
        <v>3100</v>
      </c>
      <c r="C25" s="43">
        <f>C26+C27+C28</f>
        <v>242718.1</v>
      </c>
      <c r="D25" s="94"/>
      <c r="E25" s="94"/>
      <c r="F25" s="94"/>
      <c r="G25" s="94">
        <f t="shared" ref="G25:P25" si="5">G26</f>
        <v>26000000</v>
      </c>
      <c r="H25" s="94"/>
      <c r="I25" s="94"/>
      <c r="J25" s="94"/>
      <c r="K25" s="94"/>
      <c r="L25" s="94"/>
      <c r="M25" s="94"/>
      <c r="N25" s="94"/>
      <c r="O25" s="94"/>
      <c r="P25" s="94">
        <f t="shared" si="5"/>
        <v>26000000</v>
      </c>
    </row>
    <row r="26" spans="1:16" ht="24" x14ac:dyDescent="0.25">
      <c r="A26" s="3" t="s">
        <v>19</v>
      </c>
      <c r="B26" s="30">
        <v>3110</v>
      </c>
      <c r="C26" s="43">
        <v>232168.9</v>
      </c>
      <c r="D26" s="95"/>
      <c r="E26" s="95"/>
      <c r="F26" s="95"/>
      <c r="G26" s="95">
        <v>26000000</v>
      </c>
      <c r="H26" s="95"/>
      <c r="I26" s="95"/>
      <c r="J26" s="95"/>
      <c r="K26" s="95"/>
      <c r="L26" s="95"/>
      <c r="M26" s="95"/>
      <c r="N26" s="95"/>
      <c r="O26" s="95"/>
      <c r="P26" s="96">
        <f>SUM(D26:O26)</f>
        <v>26000000</v>
      </c>
    </row>
    <row r="27" spans="1:16" ht="15.75" x14ac:dyDescent="0.25">
      <c r="A27" s="3" t="s">
        <v>20</v>
      </c>
      <c r="B27" s="30">
        <v>3132</v>
      </c>
      <c r="C27" s="43">
        <v>9479.2000000000007</v>
      </c>
      <c r="D27" s="37"/>
      <c r="E27" s="25"/>
      <c r="F27" s="25"/>
      <c r="G27" s="25"/>
      <c r="H27" s="25"/>
      <c r="I27" s="25"/>
      <c r="J27" s="25"/>
      <c r="K27" s="25"/>
      <c r="L27" s="24"/>
      <c r="M27" s="25"/>
      <c r="N27" s="25"/>
      <c r="O27" s="26"/>
      <c r="P27" s="66">
        <f t="shared" ref="P27:P28" si="6">SUM(D27:O27)</f>
        <v>0</v>
      </c>
    </row>
    <row r="28" spans="1:16" ht="24.75" thickBot="1" x14ac:dyDescent="0.3">
      <c r="A28" s="5" t="s">
        <v>59</v>
      </c>
      <c r="B28" s="62">
        <v>3210</v>
      </c>
      <c r="C28" s="45">
        <v>1070</v>
      </c>
      <c r="D28" s="38"/>
      <c r="E28" s="28"/>
      <c r="F28" s="28"/>
      <c r="G28" s="28"/>
      <c r="H28" s="28"/>
      <c r="I28" s="28"/>
      <c r="J28" s="28"/>
      <c r="K28" s="28"/>
      <c r="L28" s="27"/>
      <c r="M28" s="28"/>
      <c r="N28" s="28"/>
      <c r="O28" s="39"/>
      <c r="P28" s="66">
        <f t="shared" si="6"/>
        <v>0</v>
      </c>
    </row>
    <row r="29" spans="1:16" ht="29.25" customHeight="1" thickBot="1" x14ac:dyDescent="0.3">
      <c r="A29" s="63" t="s">
        <v>21</v>
      </c>
      <c r="B29" s="64"/>
      <c r="C29" s="65">
        <f>C5+C6+C7+C20+C23+C24</f>
        <v>653127.4</v>
      </c>
      <c r="D29" s="98">
        <f t="shared" ref="D29:P29" si="7">D5+D6+D7+D20+D24</f>
        <v>16303391</v>
      </c>
      <c r="E29" s="98">
        <f t="shared" si="7"/>
        <v>16322391</v>
      </c>
      <c r="F29" s="98">
        <f t="shared" si="7"/>
        <v>15492591</v>
      </c>
      <c r="G29" s="98">
        <f t="shared" si="7"/>
        <v>40576391</v>
      </c>
      <c r="H29" s="98">
        <f t="shared" si="7"/>
        <v>13962391</v>
      </c>
      <c r="I29" s="98">
        <f t="shared" si="7"/>
        <v>13845391</v>
      </c>
      <c r="J29" s="98">
        <f t="shared" si="7"/>
        <v>13750391</v>
      </c>
      <c r="K29" s="98">
        <f t="shared" si="7"/>
        <v>13665391</v>
      </c>
      <c r="L29" s="98">
        <f t="shared" si="7"/>
        <v>14307393</v>
      </c>
      <c r="M29" s="98">
        <f t="shared" si="7"/>
        <v>15355393</v>
      </c>
      <c r="N29" s="98">
        <f t="shared" si="7"/>
        <v>15316393</v>
      </c>
      <c r="O29" s="98">
        <f t="shared" si="7"/>
        <v>14933793</v>
      </c>
      <c r="P29" s="98">
        <f t="shared" si="7"/>
        <v>203831300</v>
      </c>
    </row>
    <row r="30" spans="1:16" x14ac:dyDescent="0.25">
      <c r="C30" s="46"/>
      <c r="D30" s="46"/>
    </row>
  </sheetData>
  <mergeCells count="5">
    <mergeCell ref="A1:P1"/>
    <mergeCell ref="A3:A4"/>
    <mergeCell ref="B3:B4"/>
    <mergeCell ref="C3:C4"/>
    <mergeCell ref="D3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L7" sqref="L7"/>
    </sheetView>
  </sheetViews>
  <sheetFormatPr defaultRowHeight="15" x14ac:dyDescent="0.25"/>
  <cols>
    <col min="1" max="1" width="38.5703125" customWidth="1"/>
    <col min="2" max="2" width="8.42578125" customWidth="1"/>
    <col min="3" max="3" width="13.28515625" customWidth="1"/>
    <col min="4" max="4" width="15.28515625" customWidth="1"/>
    <col min="5" max="5" width="13.7109375" customWidth="1"/>
    <col min="6" max="6" width="13.140625" customWidth="1"/>
    <col min="7" max="7" width="9" customWidth="1"/>
  </cols>
  <sheetData>
    <row r="1" spans="1:9" ht="18.75" x14ac:dyDescent="0.3">
      <c r="A1" s="111" t="s">
        <v>46</v>
      </c>
      <c r="B1" s="111"/>
      <c r="C1" s="111"/>
      <c r="D1" s="111"/>
      <c r="E1" s="111"/>
      <c r="F1" s="111"/>
      <c r="G1" s="111"/>
    </row>
    <row r="2" spans="1:9" ht="18.75" x14ac:dyDescent="0.3">
      <c r="A2" s="112" t="s">
        <v>45</v>
      </c>
      <c r="B2" s="112"/>
      <c r="C2" s="112"/>
      <c r="D2" s="112"/>
      <c r="E2" s="112"/>
      <c r="F2" s="112"/>
      <c r="G2" s="112"/>
    </row>
    <row r="3" spans="1:9" ht="15.75" thickBot="1" x14ac:dyDescent="0.3">
      <c r="A3" s="72"/>
      <c r="B3" s="72"/>
      <c r="C3" s="72"/>
      <c r="D3" s="72"/>
      <c r="E3" s="72"/>
      <c r="F3" s="72"/>
      <c r="G3" s="73" t="s">
        <v>49</v>
      </c>
    </row>
    <row r="4" spans="1:9" ht="48" thickBot="1" x14ac:dyDescent="0.3">
      <c r="A4" s="70" t="s">
        <v>22</v>
      </c>
      <c r="B4" s="71" t="s">
        <v>23</v>
      </c>
      <c r="C4" s="11" t="s">
        <v>48</v>
      </c>
      <c r="D4" s="23" t="s">
        <v>47</v>
      </c>
      <c r="E4" s="11" t="s">
        <v>26</v>
      </c>
      <c r="F4" s="11" t="s">
        <v>24</v>
      </c>
      <c r="G4" s="11" t="s">
        <v>25</v>
      </c>
      <c r="H4" s="6"/>
      <c r="I4" s="6"/>
    </row>
    <row r="5" spans="1:9" ht="31.5" customHeight="1" thickBot="1" x14ac:dyDescent="0.3">
      <c r="A5" s="100">
        <v>1</v>
      </c>
      <c r="B5" s="101">
        <v>2</v>
      </c>
      <c r="C5" s="99">
        <v>3</v>
      </c>
      <c r="D5" s="102">
        <v>4</v>
      </c>
      <c r="E5" s="99">
        <v>5</v>
      </c>
      <c r="F5" s="99">
        <v>6</v>
      </c>
      <c r="G5" s="99" t="s">
        <v>56</v>
      </c>
      <c r="H5" s="6"/>
      <c r="I5" s="6"/>
    </row>
    <row r="6" spans="1:9" ht="19.5" thickBot="1" x14ac:dyDescent="0.3">
      <c r="A6" s="116" t="s">
        <v>52</v>
      </c>
      <c r="B6" s="117"/>
      <c r="C6" s="117"/>
      <c r="D6" s="117"/>
      <c r="E6" s="117"/>
      <c r="F6" s="117"/>
      <c r="G6" s="118"/>
      <c r="H6" s="6"/>
      <c r="I6" s="6"/>
    </row>
    <row r="7" spans="1:9" ht="25.5" customHeight="1" thickBot="1" x14ac:dyDescent="0.3">
      <c r="A7" s="12" t="s">
        <v>0</v>
      </c>
      <c r="B7" s="8">
        <v>2110</v>
      </c>
      <c r="C7" s="67">
        <v>100000.2</v>
      </c>
      <c r="D7" s="68">
        <v>91082.9</v>
      </c>
      <c r="E7" s="67">
        <v>91082.9</v>
      </c>
      <c r="F7" s="67">
        <v>91082.9</v>
      </c>
      <c r="G7" s="67">
        <f>E7/D7*100</f>
        <v>100</v>
      </c>
    </row>
    <row r="8" spans="1:9" ht="24.75" customHeight="1" thickBot="1" x14ac:dyDescent="0.3">
      <c r="A8" s="13" t="s">
        <v>1</v>
      </c>
      <c r="B8" s="8">
        <v>2120</v>
      </c>
      <c r="C8" s="67">
        <v>22000</v>
      </c>
      <c r="D8" s="68">
        <v>20050.099999999999</v>
      </c>
      <c r="E8" s="67">
        <v>20047</v>
      </c>
      <c r="F8" s="67">
        <v>20047</v>
      </c>
      <c r="G8" s="67">
        <f t="shared" ref="G8:G33" si="0">E8/D8*100</f>
        <v>99.984538730480153</v>
      </c>
    </row>
    <row r="9" spans="1:9" ht="20.25" customHeight="1" thickBot="1" x14ac:dyDescent="0.3">
      <c r="A9" s="7" t="s">
        <v>2</v>
      </c>
      <c r="B9" s="8">
        <v>2200</v>
      </c>
      <c r="C9" s="67">
        <f>C10+C11+C12+C13+C14+C15</f>
        <v>261513.1</v>
      </c>
      <c r="D9" s="68">
        <f>D10+D11+D12+D13+D14+D15</f>
        <v>55824.599999999991</v>
      </c>
      <c r="E9" s="68">
        <f>E10+E11+E12+E13+E14+E15</f>
        <v>55772.1</v>
      </c>
      <c r="F9" s="68">
        <f>F10+F11+F12+F13+F14+F15</f>
        <v>55227.7</v>
      </c>
      <c r="G9" s="67">
        <f t="shared" si="0"/>
        <v>99.905955439000024</v>
      </c>
    </row>
    <row r="10" spans="1:9" ht="32.25" thickBot="1" x14ac:dyDescent="0.3">
      <c r="A10" s="9" t="s">
        <v>3</v>
      </c>
      <c r="B10" s="10">
        <v>2210</v>
      </c>
      <c r="C10" s="14">
        <v>13589</v>
      </c>
      <c r="D10" s="15">
        <v>477.2</v>
      </c>
      <c r="E10" s="52">
        <v>477.2</v>
      </c>
      <c r="F10" s="52">
        <v>442.4</v>
      </c>
      <c r="G10" s="67">
        <f t="shared" si="0"/>
        <v>100</v>
      </c>
    </row>
    <row r="11" spans="1:9" ht="32.25" thickBot="1" x14ac:dyDescent="0.3">
      <c r="A11" s="9" t="s">
        <v>4</v>
      </c>
      <c r="B11" s="10">
        <v>2220</v>
      </c>
      <c r="C11" s="52">
        <v>205484.79999999999</v>
      </c>
      <c r="D11" s="53">
        <v>35554.199999999997</v>
      </c>
      <c r="E11" s="52">
        <v>35554</v>
      </c>
      <c r="F11" s="52">
        <v>35319.699999999997</v>
      </c>
      <c r="G11" s="67">
        <f t="shared" si="0"/>
        <v>99.999437478553872</v>
      </c>
    </row>
    <row r="12" spans="1:9" ht="24.75" customHeight="1" thickBot="1" x14ac:dyDescent="0.3">
      <c r="A12" s="9" t="s">
        <v>5</v>
      </c>
      <c r="B12" s="10">
        <v>2230</v>
      </c>
      <c r="C12" s="14">
        <v>11456.9</v>
      </c>
      <c r="D12" s="15">
        <v>2068</v>
      </c>
      <c r="E12" s="52">
        <v>2068</v>
      </c>
      <c r="F12" s="52">
        <v>1792.7</v>
      </c>
      <c r="G12" s="67">
        <f t="shared" si="0"/>
        <v>100</v>
      </c>
    </row>
    <row r="13" spans="1:9" ht="23.25" customHeight="1" thickBot="1" x14ac:dyDescent="0.3">
      <c r="A13" s="16" t="s">
        <v>6</v>
      </c>
      <c r="B13" s="17">
        <v>2240</v>
      </c>
      <c r="C13" s="50">
        <v>12218.7</v>
      </c>
      <c r="D13" s="51">
        <v>1035.4000000000001</v>
      </c>
      <c r="E13" s="50">
        <v>1035.4000000000001</v>
      </c>
      <c r="F13" s="50">
        <v>1035.4000000000001</v>
      </c>
      <c r="G13" s="67">
        <f t="shared" si="0"/>
        <v>100</v>
      </c>
    </row>
    <row r="14" spans="1:9" ht="28.5" customHeight="1" thickBot="1" x14ac:dyDescent="0.3">
      <c r="A14" s="9" t="s">
        <v>7</v>
      </c>
      <c r="B14" s="10">
        <v>2250</v>
      </c>
      <c r="C14" s="14">
        <v>467.1</v>
      </c>
      <c r="D14" s="15">
        <v>223.1</v>
      </c>
      <c r="E14" s="52">
        <v>223.1</v>
      </c>
      <c r="F14" s="52">
        <v>223.1</v>
      </c>
      <c r="G14" s="67">
        <f t="shared" si="0"/>
        <v>100</v>
      </c>
    </row>
    <row r="15" spans="1:9" ht="32.25" thickBot="1" x14ac:dyDescent="0.3">
      <c r="A15" s="58" t="s">
        <v>8</v>
      </c>
      <c r="B15" s="59">
        <v>2270</v>
      </c>
      <c r="C15" s="60">
        <f>C16+C17+C18+C19</f>
        <v>18296.599999999999</v>
      </c>
      <c r="D15" s="61">
        <f>D16+D17+D18+D19</f>
        <v>16466.7</v>
      </c>
      <c r="E15" s="60">
        <f>E16+E17+E18+E19</f>
        <v>16414.400000000001</v>
      </c>
      <c r="F15" s="60">
        <f>F16+F17+F18+F19</f>
        <v>16414.400000000001</v>
      </c>
      <c r="G15" s="52">
        <f t="shared" si="0"/>
        <v>99.682389306904241</v>
      </c>
    </row>
    <row r="16" spans="1:9" ht="29.25" customHeight="1" thickBot="1" x14ac:dyDescent="0.3">
      <c r="A16" s="18" t="s">
        <v>9</v>
      </c>
      <c r="B16" s="10">
        <v>2271</v>
      </c>
      <c r="C16" s="52">
        <v>8764.2000000000007</v>
      </c>
      <c r="D16" s="53">
        <v>7326.2</v>
      </c>
      <c r="E16" s="52">
        <v>7326.2</v>
      </c>
      <c r="F16" s="52">
        <v>7326.2</v>
      </c>
      <c r="G16" s="52">
        <f t="shared" si="0"/>
        <v>100</v>
      </c>
    </row>
    <row r="17" spans="1:7" ht="32.25" thickBot="1" x14ac:dyDescent="0.3">
      <c r="A17" s="18" t="s">
        <v>10</v>
      </c>
      <c r="B17" s="10">
        <v>2272</v>
      </c>
      <c r="C17" s="14">
        <v>1310</v>
      </c>
      <c r="D17" s="15">
        <v>1208</v>
      </c>
      <c r="E17" s="52">
        <v>1206</v>
      </c>
      <c r="F17" s="52">
        <v>1206</v>
      </c>
      <c r="G17" s="52">
        <f t="shared" si="0"/>
        <v>99.83443708609272</v>
      </c>
    </row>
    <row r="18" spans="1:7" ht="24.75" customHeight="1" thickBot="1" x14ac:dyDescent="0.3">
      <c r="A18" s="18" t="s">
        <v>11</v>
      </c>
      <c r="B18" s="10">
        <v>2273</v>
      </c>
      <c r="C18" s="52">
        <v>7807.4</v>
      </c>
      <c r="D18" s="53">
        <v>7526.8</v>
      </c>
      <c r="E18" s="52">
        <v>7519.1</v>
      </c>
      <c r="F18" s="52">
        <v>7519.1</v>
      </c>
      <c r="G18" s="52">
        <f t="shared" si="0"/>
        <v>99.897698889302234</v>
      </c>
    </row>
    <row r="19" spans="1:7" ht="27.75" customHeight="1" thickBot="1" x14ac:dyDescent="0.3">
      <c r="A19" s="18" t="s">
        <v>12</v>
      </c>
      <c r="B19" s="10">
        <v>2274</v>
      </c>
      <c r="C19" s="14">
        <v>415</v>
      </c>
      <c r="D19" s="15">
        <v>405.7</v>
      </c>
      <c r="E19" s="52">
        <v>363.1</v>
      </c>
      <c r="F19" s="52">
        <v>363.1</v>
      </c>
      <c r="G19" s="52">
        <f t="shared" si="0"/>
        <v>89.499630268671439</v>
      </c>
    </row>
    <row r="20" spans="1:7" ht="48" customHeight="1" thickBot="1" x14ac:dyDescent="0.3">
      <c r="A20" s="55" t="s">
        <v>43</v>
      </c>
      <c r="B20" s="56">
        <v>2280</v>
      </c>
      <c r="C20" s="57">
        <v>41.9</v>
      </c>
      <c r="D20" s="54"/>
      <c r="E20" s="75"/>
      <c r="F20" s="75"/>
      <c r="G20" s="52"/>
    </row>
    <row r="21" spans="1:7" ht="21.75" customHeight="1" thickBot="1" x14ac:dyDescent="0.3">
      <c r="A21" s="7" t="s">
        <v>13</v>
      </c>
      <c r="B21" s="8">
        <v>2700</v>
      </c>
      <c r="C21" s="19">
        <f>C22+C23</f>
        <v>472.5</v>
      </c>
      <c r="D21" s="20">
        <f>D22+D23</f>
        <v>447.1</v>
      </c>
      <c r="E21" s="67">
        <f>E22+E23</f>
        <v>446.90000000000003</v>
      </c>
      <c r="F21" s="67">
        <f>F22+F23</f>
        <v>446.90000000000003</v>
      </c>
      <c r="G21" s="67">
        <f t="shared" si="0"/>
        <v>99.955267278013878</v>
      </c>
    </row>
    <row r="22" spans="1:7" ht="25.5" customHeight="1" thickBot="1" x14ac:dyDescent="0.3">
      <c r="A22" s="16" t="s">
        <v>14</v>
      </c>
      <c r="B22" s="17">
        <v>2710</v>
      </c>
      <c r="C22" s="50">
        <v>470</v>
      </c>
      <c r="D22" s="51">
        <v>444.6</v>
      </c>
      <c r="E22" s="50">
        <v>444.6</v>
      </c>
      <c r="F22" s="50">
        <v>444.6</v>
      </c>
      <c r="G22" s="67">
        <f t="shared" si="0"/>
        <v>100</v>
      </c>
    </row>
    <row r="23" spans="1:7" ht="24.75" customHeight="1" thickBot="1" x14ac:dyDescent="0.3">
      <c r="A23" s="9" t="s">
        <v>15</v>
      </c>
      <c r="B23" s="10">
        <v>2730</v>
      </c>
      <c r="C23" s="52">
        <v>2.5</v>
      </c>
      <c r="D23" s="53">
        <v>2.5</v>
      </c>
      <c r="E23" s="52">
        <v>2.2999999999999998</v>
      </c>
      <c r="F23" s="52">
        <v>2.2999999999999998</v>
      </c>
      <c r="G23" s="67">
        <f t="shared" si="0"/>
        <v>92</v>
      </c>
    </row>
    <row r="24" spans="1:7" ht="27.75" customHeight="1" thickBot="1" x14ac:dyDescent="0.3">
      <c r="A24" s="7" t="s">
        <v>16</v>
      </c>
      <c r="B24" s="8">
        <v>2800</v>
      </c>
      <c r="C24" s="52">
        <v>3383.9</v>
      </c>
      <c r="D24" s="53"/>
      <c r="E24" s="52"/>
      <c r="F24" s="52"/>
      <c r="G24" s="52"/>
    </row>
    <row r="25" spans="1:7" ht="32.25" thickBot="1" x14ac:dyDescent="0.3">
      <c r="A25" s="7" t="s">
        <v>54</v>
      </c>
      <c r="B25" s="8"/>
      <c r="C25" s="67">
        <f>C7+C8+C9+C20+C21+C24</f>
        <v>387411.60000000003</v>
      </c>
      <c r="D25" s="68">
        <f>D7+D8+D9+D21</f>
        <v>167404.69999999998</v>
      </c>
      <c r="E25" s="68">
        <f t="shared" ref="E25:F25" si="1">E7+E8+E9+E21</f>
        <v>167348.9</v>
      </c>
      <c r="F25" s="68">
        <f t="shared" si="1"/>
        <v>166804.49999999997</v>
      </c>
      <c r="G25" s="52"/>
    </row>
    <row r="26" spans="1:7" ht="32.25" customHeight="1" thickBot="1" x14ac:dyDescent="0.3">
      <c r="A26" s="113" t="s">
        <v>51</v>
      </c>
      <c r="B26" s="114"/>
      <c r="C26" s="114"/>
      <c r="D26" s="114"/>
      <c r="E26" s="114"/>
      <c r="F26" s="114"/>
      <c r="G26" s="115"/>
    </row>
    <row r="27" spans="1:7" ht="16.5" thickBot="1" x14ac:dyDescent="0.3">
      <c r="A27" s="7" t="s">
        <v>17</v>
      </c>
      <c r="B27" s="8">
        <v>3000</v>
      </c>
      <c r="C27" s="67">
        <f>C28</f>
        <v>249866.6</v>
      </c>
      <c r="D27" s="68">
        <f>D28</f>
        <v>12429.5</v>
      </c>
      <c r="E27" s="67">
        <f>E28</f>
        <v>12405.900000000001</v>
      </c>
      <c r="F27" s="67">
        <f>F28</f>
        <v>0</v>
      </c>
      <c r="G27" s="67">
        <f t="shared" si="0"/>
        <v>99.810129128283535</v>
      </c>
    </row>
    <row r="28" spans="1:7" ht="28.5" customHeight="1" thickBot="1" x14ac:dyDescent="0.3">
      <c r="A28" s="9" t="s">
        <v>18</v>
      </c>
      <c r="B28" s="10">
        <v>3100</v>
      </c>
      <c r="C28" s="52">
        <f>C30+C29</f>
        <v>249866.6</v>
      </c>
      <c r="D28" s="53">
        <f>D29+D31</f>
        <v>12429.5</v>
      </c>
      <c r="E28" s="52">
        <f>E29+E31</f>
        <v>12405.900000000001</v>
      </c>
      <c r="F28" s="52">
        <f>F29+F31</f>
        <v>0</v>
      </c>
      <c r="G28" s="52">
        <f t="shared" si="0"/>
        <v>99.810129128283535</v>
      </c>
    </row>
    <row r="29" spans="1:7" ht="32.25" thickBot="1" x14ac:dyDescent="0.3">
      <c r="A29" s="78" t="s">
        <v>19</v>
      </c>
      <c r="B29" s="79">
        <v>3110</v>
      </c>
      <c r="C29" s="74">
        <v>240272.4</v>
      </c>
      <c r="D29" s="80">
        <v>12329.5</v>
      </c>
      <c r="E29" s="74">
        <v>12328.7</v>
      </c>
      <c r="F29" s="74"/>
      <c r="G29" s="52">
        <f t="shared" si="0"/>
        <v>99.993511496816595</v>
      </c>
    </row>
    <row r="30" spans="1:7" ht="24.75" customHeight="1" thickBot="1" x14ac:dyDescent="0.3">
      <c r="A30" s="16" t="s">
        <v>53</v>
      </c>
      <c r="B30" s="17">
        <v>3120</v>
      </c>
      <c r="C30" s="50">
        <v>9594.2000000000007</v>
      </c>
      <c r="D30" s="77"/>
      <c r="E30" s="50"/>
      <c r="F30" s="50"/>
      <c r="G30" s="52"/>
    </row>
    <row r="31" spans="1:7" ht="32.25" thickBot="1" x14ac:dyDescent="0.3">
      <c r="A31" s="9" t="s">
        <v>50</v>
      </c>
      <c r="B31" s="10">
        <v>3140</v>
      </c>
      <c r="C31" s="52"/>
      <c r="D31" s="53">
        <v>100</v>
      </c>
      <c r="E31" s="52">
        <v>77.2</v>
      </c>
      <c r="F31" s="52"/>
      <c r="G31" s="52">
        <f t="shared" si="0"/>
        <v>77.2</v>
      </c>
    </row>
    <row r="32" spans="1:7" ht="32.25" thickBot="1" x14ac:dyDescent="0.3">
      <c r="A32" s="82" t="s">
        <v>55</v>
      </c>
      <c r="B32" s="83"/>
      <c r="C32" s="84">
        <f>C27</f>
        <v>249866.6</v>
      </c>
      <c r="D32" s="85">
        <f>D27</f>
        <v>12429.5</v>
      </c>
      <c r="E32" s="85">
        <f>E27</f>
        <v>12405.900000000001</v>
      </c>
      <c r="F32" s="81"/>
      <c r="G32" s="67">
        <f t="shared" si="0"/>
        <v>99.810129128283535</v>
      </c>
    </row>
    <row r="33" spans="1:7" ht="30.75" customHeight="1" thickBot="1" x14ac:dyDescent="0.3">
      <c r="A33" s="21" t="s">
        <v>21</v>
      </c>
      <c r="B33" s="22"/>
      <c r="C33" s="69">
        <f>C25+C32</f>
        <v>637278.20000000007</v>
      </c>
      <c r="D33" s="69">
        <f t="shared" ref="D33:F33" si="2">D25+D32</f>
        <v>179834.19999999998</v>
      </c>
      <c r="E33" s="69">
        <f t="shared" si="2"/>
        <v>179754.8</v>
      </c>
      <c r="F33" s="69">
        <f t="shared" si="2"/>
        <v>166804.49999999997</v>
      </c>
      <c r="G33" s="76">
        <f t="shared" si="0"/>
        <v>99.955848220193928</v>
      </c>
    </row>
  </sheetData>
  <mergeCells count="4">
    <mergeCell ref="A1:G1"/>
    <mergeCell ref="A2:G2"/>
    <mergeCell ref="A26:G26"/>
    <mergeCell ref="A6:G6"/>
  </mergeCells>
  <pageMargins left="1.1023622047244095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план</vt:lpstr>
      <vt:lpstr>2017 фін.звіт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2018-02-08T08:43:29Z</dcterms:modified>
</cp:coreProperties>
</file>